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heckCompatibility="1"/>
  <bookViews>
    <workbookView xWindow="840" yWindow="1575" windowWidth="19440" windowHeight="15600"/>
  </bookViews>
  <sheets>
    <sheet name="CALCULADORA" sheetId="1" r:id="rId1"/>
    <sheet name="DADES" sheetId="2" r:id="rId2"/>
  </sheets>
  <calcPr calcId="125725"/>
  <webPublishing allowPng="1" targetScreenSize="1024x768" codePage="1000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2"/>
  <c r="H18"/>
  <c r="H14"/>
  <c r="H10"/>
  <c r="C10" i="1" l="1"/>
  <c r="C6"/>
  <c r="C8" s="1"/>
  <c r="D6"/>
  <c r="E6"/>
  <c r="F6"/>
  <c r="G6"/>
  <c r="H6"/>
  <c r="C11" l="1"/>
  <c r="C9" s="1"/>
</calcChain>
</file>

<file path=xl/sharedStrings.xml><?xml version="1.0" encoding="utf-8"?>
<sst xmlns="http://schemas.openxmlformats.org/spreadsheetml/2006/main" count="69" uniqueCount="61">
  <si>
    <t>IRSC</t>
  </si>
  <si>
    <t>0-1</t>
  </si>
  <si>
    <t>% quota</t>
  </si>
  <si>
    <t>Renda x membre</t>
  </si>
  <si>
    <t>&gt;4,5</t>
  </si>
  <si>
    <t>Membres unitat familiar</t>
  </si>
  <si>
    <t>VALORS</t>
  </si>
  <si>
    <t>CALCULADORA DE QUOTES AMB TARIFACIÓ SOCIAL - L'ESCOLA D'ARTS EN VIU</t>
  </si>
  <si>
    <t>INSTRUCCIONS:</t>
  </si>
  <si>
    <t>Música en família/Arts en família</t>
  </si>
  <si>
    <t>Sensibilització artística 1</t>
  </si>
  <si>
    <t>Sensibilització artística 2</t>
  </si>
  <si>
    <t>Bàsic música 1r contacte</t>
  </si>
  <si>
    <t>Bàsic música conjunts</t>
  </si>
  <si>
    <t>Bàsic teatre infants</t>
  </si>
  <si>
    <t>Bàsic dansa infants</t>
  </si>
  <si>
    <t>Bàsic teatre joves</t>
  </si>
  <si>
    <t>Avançat 1</t>
  </si>
  <si>
    <t>Avançat 2</t>
  </si>
  <si>
    <t>PAGS</t>
  </si>
  <si>
    <t>Música a mida: instrument</t>
  </si>
  <si>
    <t>Música a mida: orquestra</t>
  </si>
  <si>
    <t>Música a mida: combo</t>
  </si>
  <si>
    <t>Música a mida: cor</t>
  </si>
  <si>
    <t>Música a mida: complementària</t>
  </si>
  <si>
    <t>Música a mida: instrument i 1 comple</t>
  </si>
  <si>
    <t>Música a mida: instrument i 2 comple</t>
  </si>
  <si>
    <t>Música a mida: instrument i 3 comple</t>
  </si>
  <si>
    <t>Música a mida: conjunt inclusiu</t>
  </si>
  <si>
    <t>Bàsic música joves/adults</t>
  </si>
  <si>
    <t>Bàsic dansa joves/adults</t>
  </si>
  <si>
    <t>Bàsic música joves/adults i 2n instrument</t>
  </si>
  <si>
    <t>Bàsic música conjunts i 2n instrument</t>
  </si>
  <si>
    <t>Avançat 1 i 2n instrument</t>
  </si>
  <si>
    <t>Avançat 2 i 2n instrument</t>
  </si>
  <si>
    <t>-Triar de la llista el nombre de persones que conviuen en la unitat familiar</t>
  </si>
  <si>
    <t>-Només escriure a les caselles en blanc/escollir de la llista de les caselles en blanc</t>
  </si>
  <si>
    <t>Tria programa formatiu</t>
  </si>
  <si>
    <t>Selecciona nº de membres</t>
  </si>
  <si>
    <t>Preus màxim quotes</t>
  </si>
  <si>
    <t>TRAMS</t>
  </si>
  <si>
    <t>TRAM A</t>
  </si>
  <si>
    <t>TRAM B</t>
  </si>
  <si>
    <t>TRAM C</t>
  </si>
  <si>
    <t>TRAM D</t>
  </si>
  <si>
    <t>LÍMIT TRAM</t>
  </si>
  <si>
    <t>M1</t>
  </si>
  <si>
    <t>M2</t>
  </si>
  <si>
    <t>N1</t>
  </si>
  <si>
    <t>N2</t>
  </si>
  <si>
    <t>Programa formatiu</t>
  </si>
  <si>
    <t>Tram</t>
  </si>
  <si>
    <t>Quota de preu públic màxim</t>
  </si>
  <si>
    <t>-Tria de la llista el teu programa formatiu</t>
  </si>
  <si>
    <t>QUOTA MENSUAL AMB TARIFACIÓ SOCIAL</t>
  </si>
  <si>
    <t xml:space="preserve">-Es consideren membres del nucli familiar: l’alumne/a, el pare i la mare, el/la tutor/a o persona encarregada de la guarda i custòdia i els germans menors de 25 anys que convisquin al mateix domicili en el moment de formalitzar la matrícula, o els germans majors d'edat quan es tracti de persones amb discapacitat. En el cas de divorci o separació dels pares no es considerarà membre computable qui no convisqui amb l'alumne/a. No obstant, tindrà la consideració de membre computable el nou cònjuge o persona unida per anàloga relació i, per tant, s'inclouran les seves rendes en el còmput de la renda familiar. No es consideraran membres de la unitat familiar els avis o altres parents, tot i que convisquin al domicili de l'alumne/a. </t>
  </si>
  <si>
    <t>-Nivell de renda familiar: La quantia dels ingressos s’obtindrà de la suma dels rendiments que figuren a la declaració de renda del darrer any fiscal declarat i de les pensions exemptes, de cadascun dels membres de la unitat familiar.</t>
  </si>
  <si>
    <t>Nivell de renda familiar</t>
  </si>
  <si>
    <t>TAULA DELS LÍMITS DE RENDA FAMILIAR SEGONS ELS NOMBRES DE MEMBRES DE LA UNITAT FAMILIAR.</t>
  </si>
  <si>
    <t>% de quota a pagar</t>
  </si>
  <si>
    <t>Música a mida: musicoteràpia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</si>
</sst>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.00000_-;\-* #,##0.00000_-;_-* &quot;-&quot;??_-;_-@_-"/>
    <numFmt numFmtId="166" formatCode="0.000000000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9" fontId="0" fillId="0" borderId="0" xfId="0" applyNumberFormat="1"/>
    <xf numFmtId="10" fontId="0" fillId="0" borderId="0" xfId="0" applyNumberFormat="1"/>
    <xf numFmtId="44" fontId="0" fillId="0" borderId="0" xfId="2" applyFont="1"/>
    <xf numFmtId="0" fontId="0" fillId="0" borderId="0" xfId="0" applyAlignment="1">
      <alignment horizontal="right"/>
    </xf>
    <xf numFmtId="165" fontId="0" fillId="0" borderId="0" xfId="1" applyNumberFormat="1" applyFont="1"/>
    <xf numFmtId="44" fontId="0" fillId="2" borderId="2" xfId="2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4" fontId="0" fillId="6" borderId="7" xfId="2" applyFont="1" applyFill="1" applyBorder="1" applyAlignment="1" applyProtection="1">
      <alignment horizontal="center" vertical="center"/>
      <protection locked="0"/>
    </xf>
    <xf numFmtId="44" fontId="0" fillId="4" borderId="7" xfId="2" applyFont="1" applyFill="1" applyBorder="1" applyAlignment="1" applyProtection="1">
      <alignment vertical="center"/>
      <protection locked="0"/>
    </xf>
    <xf numFmtId="0" fontId="0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3" fillId="2" borderId="1" xfId="0" applyFont="1" applyFill="1" applyBorder="1" applyAlignment="1" applyProtection="1"/>
    <xf numFmtId="0" fontId="0" fillId="0" borderId="0" xfId="0" applyProtection="1"/>
    <xf numFmtId="0" fontId="0" fillId="3" borderId="0" xfId="0" applyFill="1" applyAlignment="1" applyProtection="1">
      <alignment horizontal="right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44" fontId="0" fillId="4" borderId="5" xfId="2" applyFont="1" applyFill="1" applyBorder="1" applyAlignment="1" applyProtection="1">
      <alignment vertical="center"/>
    </xf>
    <xf numFmtId="44" fontId="0" fillId="4" borderId="3" xfId="2" applyFont="1" applyFill="1" applyBorder="1" applyAlignment="1" applyProtection="1">
      <alignment vertical="center"/>
    </xf>
    <xf numFmtId="165" fontId="0" fillId="4" borderId="3" xfId="1" applyNumberFormat="1" applyFont="1" applyFill="1" applyBorder="1" applyAlignment="1" applyProtection="1">
      <alignment vertical="center"/>
    </xf>
    <xf numFmtId="166" fontId="0" fillId="2" borderId="0" xfId="0" applyNumberFormat="1" applyFill="1" applyProtection="1"/>
    <xf numFmtId="0" fontId="0" fillId="4" borderId="4" xfId="0" applyFill="1" applyBorder="1" applyAlignment="1" applyProtection="1">
      <alignment horizontal="center" vertical="center"/>
    </xf>
    <xf numFmtId="10" fontId="0" fillId="4" borderId="0" xfId="3" applyNumberFormat="1" applyFont="1" applyFill="1" applyBorder="1" applyAlignment="1" applyProtection="1">
      <alignment horizontal="right" vertical="center"/>
    </xf>
    <xf numFmtId="44" fontId="0" fillId="4" borderId="0" xfId="2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right"/>
    </xf>
    <xf numFmtId="0" fontId="0" fillId="2" borderId="0" xfId="0" quotePrefix="1" applyFill="1" applyProtection="1"/>
    <xf numFmtId="44" fontId="3" fillId="5" borderId="2" xfId="2" applyNumberFormat="1" applyFont="1" applyFill="1" applyBorder="1" applyAlignment="1" applyProtection="1">
      <alignment horizontal="center" vertical="center"/>
    </xf>
    <xf numFmtId="0" fontId="0" fillId="0" borderId="0" xfId="0" quotePrefix="1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0" fillId="2" borderId="0" xfId="0" quotePrefix="1" applyFill="1" applyAlignment="1" applyProtection="1">
      <alignment horizontal="left" wrapText="1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167736</xdr:colOff>
      <xdr:row>20</xdr:row>
      <xdr:rowOff>143774</xdr:rowOff>
    </xdr:from>
    <xdr:to>
      <xdr:col>4</xdr:col>
      <xdr:colOff>11613</xdr:colOff>
      <xdr:row>39</xdr:row>
      <xdr:rowOff>103836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3459" y="6757359"/>
          <a:ext cx="6777776" cy="3754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110" zoomScaleNormal="110" zoomScalePageLayoutView="160" workbookViewId="0">
      <selection activeCell="F7" sqref="F7"/>
    </sheetView>
  </sheetViews>
  <sheetFormatPr baseColWidth="10" defaultColWidth="10.875" defaultRowHeight="15.75"/>
  <cols>
    <col min="1" max="1" width="2.375" style="13" customWidth="1"/>
    <col min="2" max="2" width="37.875" style="13" customWidth="1"/>
    <col min="3" max="3" width="41.375" style="13" customWidth="1"/>
    <col min="4" max="5" width="11.875" style="13" customWidth="1"/>
    <col min="6" max="6" width="17.875" style="13" customWidth="1"/>
    <col min="7" max="8" width="10.875" style="13"/>
    <col min="9" max="9" width="13.625" style="13" bestFit="1" customWidth="1"/>
    <col min="10" max="16384" width="10.875" style="13"/>
  </cols>
  <sheetData>
    <row r="1" spans="1:17" ht="23.25">
      <c r="A1" s="11"/>
      <c r="B1" s="12" t="s">
        <v>7</v>
      </c>
      <c r="C1" s="12"/>
      <c r="D1" s="12"/>
      <c r="E1" s="12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</row>
    <row r="2" spans="1:17" ht="9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0.100000000000001" customHeight="1" thickBot="1">
      <c r="A3" s="11"/>
      <c r="B3" s="14" t="s">
        <v>57</v>
      </c>
      <c r="C3" s="6">
        <v>1E-3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0.100000000000001" customHeight="1" thickBot="1">
      <c r="A4" s="11"/>
      <c r="B4" s="14" t="s">
        <v>5</v>
      </c>
      <c r="C4" s="7" t="s">
        <v>38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20.100000000000001" hidden="1" customHeight="1">
      <c r="A5" s="11"/>
      <c r="B5" s="14" t="s">
        <v>40</v>
      </c>
      <c r="C5" s="8" t="s">
        <v>41</v>
      </c>
      <c r="D5" s="15" t="s">
        <v>42</v>
      </c>
      <c r="E5" s="16" t="s">
        <v>43</v>
      </c>
      <c r="F5" s="16" t="s">
        <v>44</v>
      </c>
      <c r="G5" s="11" t="s">
        <v>46</v>
      </c>
      <c r="H5" s="11" t="s">
        <v>47</v>
      </c>
      <c r="I5" s="11" t="s">
        <v>48</v>
      </c>
      <c r="J5" s="11" t="s">
        <v>49</v>
      </c>
      <c r="K5" s="11"/>
      <c r="L5" s="11"/>
      <c r="M5" s="11"/>
      <c r="N5" s="11"/>
      <c r="O5" s="11"/>
      <c r="P5" s="11"/>
      <c r="Q5" s="11"/>
    </row>
    <row r="6" spans="1:17" ht="20.100000000000001" hidden="1" customHeight="1" thickBot="1">
      <c r="A6" s="11"/>
      <c r="B6" s="14" t="s">
        <v>45</v>
      </c>
      <c r="C6" s="9" t="b">
        <f>IF($C$4=1,DADES!K5,IF($C$4=2,DADES!K6,IF($C$4=3,DADES!K7,IF($C$4=4,DADES!K8,IF($C$4=5,DADES!K9,IF($C$4=6,DADES!K10,IF($C$4=7,DADES!K11,IF($C$4=8,DADES!K12,IF($C$4=9,DADES!K13,IF($C$4=10,DADES!K14))))))))))</f>
        <v>0</v>
      </c>
      <c r="D6" s="17" t="b">
        <f>IF($C$4=1,DADES!L5,IF($C$4=2,DADES!L6,IF($C$4=3,DADES!L7,IF($C$4=4,DADES!L8,IF($C$4=5,DADES!L9,IF($C$4=6,DADES!L10,IF($C$4=7,DADES!L11,IF($C$4=8,DADES!L12,IF($C$4=9,DADES!L13,IF($C$4=10,DADES!L14))))))))))</f>
        <v>0</v>
      </c>
      <c r="E6" s="18" t="b">
        <f>IF($C$4=1,DADES!M5,IF($C$4=2,DADES!M6,IF($C$4=3,DADES!M7,IF($C$4=4,DADES!M8,IF($C$4=5,DADES!M9,IF($C$4=6,DADES!M10,IF($C$4=7,DADES!M11,IF($C$4=8,DADES!M12,IF($C$4=9,DADES!M13,IF($C$4=10,DADES!M14))))))))))</f>
        <v>0</v>
      </c>
      <c r="F6" s="18" t="b">
        <f>IF($C$4=1,DADES!N5,IF($C$4=2,DADES!N6,IF($C$4=3,DADES!N7,IF($C$4=4,DADES!N8,IF($C$4=5,DADES!N9,IF($C$4=6,DADES!N10,IF($C$4=7,DADES!N11,IF($C$4=8,DADES!N12,IF($C$4=9,DADES!N13,IF($C$4=10,DADES!N14))))))))))</f>
        <v>0</v>
      </c>
      <c r="G6" s="19" t="b">
        <f>IF($C$4=1,DADES!O5,IF($C$4=2,DADES!O6,IF($C$4=3,DADES!O7,IF($C$4=4,DADES!O8,IF($C$4=5,DADES!O9,IF($C$4=6,DADES!O10,IF($C$4=7,DADES!O11,IF($C$4=8,DADES!O12,IF($C$4=9,DADES!O13,IF($C$4=10,DADES!O14))))))))))</f>
        <v>0</v>
      </c>
      <c r="H6" s="19" t="b">
        <f>IF($C$4=1,DADES!P5,IF($C$4=2,DADES!P6,IF($C$4=3,DADES!P7,IF($C$4=4,DADES!P8,IF($C$4=5,DADES!P9,IF($C$4=6,DADES!P10,IF($C$4=7,DADES!P11,IF($C$4=8,DADES!P12,IF($C$4=9,DADES!P13,IF($C$4=10,DADES!P14))))))))))</f>
        <v>0</v>
      </c>
      <c r="I6" s="20">
        <v>4.1666666999999998E-2</v>
      </c>
      <c r="J6" s="11">
        <v>0.50000599999999995</v>
      </c>
      <c r="K6" s="11"/>
      <c r="L6" s="11"/>
      <c r="M6" s="11"/>
      <c r="N6" s="11"/>
      <c r="O6" s="11"/>
      <c r="P6" s="11"/>
      <c r="Q6" s="11"/>
    </row>
    <row r="7" spans="1:17" ht="20.100000000000001" customHeight="1" thickBot="1">
      <c r="A7" s="11"/>
      <c r="B7" s="14" t="s">
        <v>50</v>
      </c>
      <c r="C7" s="10" t="s">
        <v>37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20.100000000000001" customHeight="1">
      <c r="A8" s="11"/>
      <c r="B8" s="14" t="s">
        <v>51</v>
      </c>
      <c r="C8" s="21" t="str">
        <f>IF(C3=0.001,"introdueix la renda familiar per determinar tram",IF(C3&lt;C6,"TRAM A",IF(C3&lt;D6,"TRAM B",IF(C3&lt;E6,"TRAM C",IF(C3&lt;F6,"TRAM D")))))</f>
        <v>introdueix la renda familiar per determinar tram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20.100000000000001" customHeight="1">
      <c r="A9" s="11"/>
      <c r="B9" s="14" t="s">
        <v>59</v>
      </c>
      <c r="C9" s="22" t="e">
        <f>C11/C10</f>
        <v>#DIV/0!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20.100000000000001" customHeight="1" thickBot="1">
      <c r="A10" s="11"/>
      <c r="B10" s="14" t="s">
        <v>52</v>
      </c>
      <c r="C10" s="23">
        <f>IF(C7=DADES!G5,DADES!H5,IF(C7=DADES!G6,DADES!H6,IF(C7=DADES!G7,DADES!H7,IF(C7=DADES!G8,DADES!H8,IF(C7=DADES!G9,DADES!H9,IF(C7=DADES!G10,DADES!H10,IF(C7=DADES!G11,DADES!H11,IF(C7=DADES!G12,DADES!H12,IF(C7=DADES!G13,DADES!H13,IF(C7=DADES!G14,DADES!H14,IF(C7=DADES!G15,DADES!H15,IF(C7=DADES!G16,DADES!H16,IF(C7=DADES!G17,DADES!H17,IF(C7=DADES!G18,DADES!H18,IF(C7=DADES!G19,DADES!H19,IF(C7=DADES!G20,DADES!H20,IF(C7=DADES!G21,DADES!H21,IF(C7=DADES!G22,DADES!H22,IF(C7=DADES!G23,DADES!H23,IF(C7=DADES!G24,DADES!H24,IF(C7=DADES!G25,DADES!H25,IF(C7=DADES!G26,DADES!H26,IF(C7=DADES!G27,DADES!H27,IF(C7=DADES!G28,DADES!H28,IF(C7=DADES!G29,DADES!H29,IF(C7=DADES!G30,DADES!H30,IF(C7=DADES!G31,DADES!H31,)))))))))))))))))))))))))))</f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20.100000000000001" customHeight="1" thickBot="1">
      <c r="A11" s="11"/>
      <c r="B11" s="14" t="s">
        <v>54</v>
      </c>
      <c r="C11" s="26" t="b">
        <f>IF(C8="TRAM C",C10*((H6/100000*C3)+J6),IF(C8="TRAM A",(C10*0.25),IF(C8="TRAM D",C10,IF(C8="TRAM B",(C10*((G6/100000*C3)-I6))))))</f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>
      <c r="A13" s="11"/>
      <c r="B13" s="24" t="s">
        <v>8</v>
      </c>
      <c r="C13" s="25" t="s">
        <v>36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63" customHeight="1">
      <c r="A14" s="11"/>
      <c r="B14" s="24"/>
      <c r="C14" s="29" t="s">
        <v>56</v>
      </c>
      <c r="D14" s="29"/>
      <c r="E14" s="29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74" customHeight="1">
      <c r="A15" s="11"/>
      <c r="B15" s="11"/>
      <c r="C15" s="27" t="s">
        <v>55</v>
      </c>
      <c r="D15" s="28"/>
      <c r="E15" s="2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>
      <c r="A16" s="11"/>
      <c r="B16" s="11"/>
      <c r="C16" s="25" t="s">
        <v>35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>
      <c r="A17" s="11"/>
      <c r="B17" s="11"/>
      <c r="C17" s="25" t="s">
        <v>53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>
      <c r="A20" s="11"/>
      <c r="B20" s="11" t="s">
        <v>58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>
      <c r="A24" s="11"/>
      <c r="B24" s="2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</sheetData>
  <sheetProtection password="CC4B" sheet="1" objects="1" scenarios="1"/>
  <mergeCells count="2">
    <mergeCell ref="C15:E15"/>
    <mergeCell ref="C14:E14"/>
  </mergeCells>
  <dataValidations count="2">
    <dataValidation type="list" allowBlank="1" showInputMessage="1" showErrorMessage="1" sqref="C7">
      <formula1>DADES!G4:G31</formula1>
    </dataValidation>
    <dataValidation type="list" allowBlank="1" showInputMessage="1" showErrorMessage="1" sqref="C4">
      <formula1>DADES!F4:F14</formula1>
    </dataValidation>
  </dataValidations>
  <pageMargins left="0.7" right="0.7" top="0.75" bottom="0.75" header="0.3" footer="0.3"/>
  <pageSetup paperSize="9" orientation="portrait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DADES!$F$4:$F$14</xm:f>
          </x14:formula1>
          <xm:sqref>C4</xm:sqref>
        </x14:dataValidation>
        <x14:dataValidation type="list" allowBlank="1" showInputMessage="1" showErrorMessage="1" promptTitle="Tria el teu programa formatiu" xr:uid="{00000000-0002-0000-0000-000001000000}">
          <x14:formula1>
            <xm:f>DADES!$G$4:$G$31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opLeftCell="F1" workbookViewId="0">
      <selection activeCell="N5" sqref="N5:N14"/>
    </sheetView>
  </sheetViews>
  <sheetFormatPr baseColWidth="10" defaultRowHeight="15.75"/>
  <cols>
    <col min="3" max="3" width="20.125" bestFit="1" customWidth="1"/>
    <col min="6" max="6" width="26.5" customWidth="1"/>
    <col min="7" max="7" width="34.625" bestFit="1" customWidth="1"/>
    <col min="11" max="12" width="11.875" bestFit="1" customWidth="1"/>
    <col min="13" max="13" width="12.875" bestFit="1" customWidth="1"/>
    <col min="14" max="14" width="16.25" bestFit="1" customWidth="1"/>
  </cols>
  <sheetData>
    <row r="1" spans="1:16">
      <c r="A1" t="s">
        <v>6</v>
      </c>
    </row>
    <row r="4" spans="1:16">
      <c r="A4" t="s">
        <v>0</v>
      </c>
      <c r="B4" s="1" t="s">
        <v>2</v>
      </c>
      <c r="C4" t="s">
        <v>3</v>
      </c>
      <c r="F4" t="s">
        <v>38</v>
      </c>
      <c r="G4" t="s">
        <v>37</v>
      </c>
      <c r="H4" t="s">
        <v>39</v>
      </c>
      <c r="K4" t="s">
        <v>41</v>
      </c>
      <c r="L4" t="s">
        <v>42</v>
      </c>
      <c r="M4" t="s">
        <v>43</v>
      </c>
      <c r="N4" t="s">
        <v>44</v>
      </c>
      <c r="O4" t="s">
        <v>46</v>
      </c>
      <c r="P4" t="s">
        <v>47</v>
      </c>
    </row>
    <row r="5" spans="1:16">
      <c r="A5" s="4" t="s">
        <v>1</v>
      </c>
      <c r="B5" s="2">
        <v>0.3</v>
      </c>
      <c r="C5" s="3">
        <v>7968</v>
      </c>
      <c r="F5">
        <v>1</v>
      </c>
      <c r="G5" t="s">
        <v>9</v>
      </c>
      <c r="H5" s="3">
        <v>25.17</v>
      </c>
      <c r="J5">
        <v>1</v>
      </c>
      <c r="K5" s="3">
        <v>7967.73</v>
      </c>
      <c r="L5" s="3">
        <v>23903.19</v>
      </c>
      <c r="M5" s="3">
        <v>35855</v>
      </c>
      <c r="N5" s="3">
        <v>100000000</v>
      </c>
      <c r="O5" s="5">
        <v>3.6606000000000001</v>
      </c>
      <c r="P5" s="5">
        <v>1.39449</v>
      </c>
    </row>
    <row r="6" spans="1:16">
      <c r="A6" s="4">
        <v>1.5</v>
      </c>
      <c r="B6" s="2">
        <v>0.47499999999999998</v>
      </c>
      <c r="C6" s="3">
        <v>11952</v>
      </c>
      <c r="F6">
        <v>2</v>
      </c>
      <c r="G6" t="s">
        <v>10</v>
      </c>
      <c r="H6" s="3">
        <v>31.62</v>
      </c>
      <c r="J6">
        <v>2</v>
      </c>
      <c r="K6" s="3">
        <v>11283.7</v>
      </c>
      <c r="L6" s="3">
        <v>33851.11</v>
      </c>
      <c r="M6" s="3">
        <v>50776.97</v>
      </c>
      <c r="N6" s="3">
        <v>100000000</v>
      </c>
      <c r="O6" s="5">
        <v>2.5848499999999999</v>
      </c>
      <c r="P6" s="5">
        <v>0.98468999999999995</v>
      </c>
    </row>
    <row r="7" spans="1:16">
      <c r="A7" s="4">
        <v>2</v>
      </c>
      <c r="B7" s="2">
        <v>0.65</v>
      </c>
      <c r="C7" s="3">
        <v>15935</v>
      </c>
      <c r="F7">
        <v>3</v>
      </c>
      <c r="G7" t="s">
        <v>11</v>
      </c>
      <c r="H7" s="3">
        <v>44.1</v>
      </c>
      <c r="J7">
        <v>3</v>
      </c>
      <c r="K7" s="3">
        <v>13830.87</v>
      </c>
      <c r="L7" s="3">
        <v>41492.61</v>
      </c>
      <c r="M7" s="3">
        <v>62239.29</v>
      </c>
      <c r="N7" s="3">
        <v>100000000</v>
      </c>
      <c r="O7" s="5">
        <v>2.1088100000000001</v>
      </c>
      <c r="P7" s="5">
        <v>0.80334000000000005</v>
      </c>
    </row>
    <row r="8" spans="1:16">
      <c r="A8" s="4">
        <v>2.5</v>
      </c>
      <c r="B8" s="2">
        <v>0.82499999999999996</v>
      </c>
      <c r="C8" s="3">
        <v>19919</v>
      </c>
      <c r="F8">
        <v>4</v>
      </c>
      <c r="G8" t="s">
        <v>12</v>
      </c>
      <c r="H8" s="3">
        <v>77.38</v>
      </c>
      <c r="J8">
        <v>4</v>
      </c>
      <c r="K8" s="3">
        <v>15979.7</v>
      </c>
      <c r="L8" s="3">
        <v>47939.11</v>
      </c>
      <c r="M8" s="3">
        <v>71909.100000000006</v>
      </c>
      <c r="N8" s="3">
        <v>100000000</v>
      </c>
      <c r="O8" s="5">
        <v>1.8252299999999999</v>
      </c>
      <c r="P8" s="5">
        <v>0.69530999999999998</v>
      </c>
    </row>
    <row r="9" spans="1:16">
      <c r="A9" s="4">
        <v>3</v>
      </c>
      <c r="B9" s="2">
        <v>1</v>
      </c>
      <c r="C9" s="3">
        <v>23903</v>
      </c>
      <c r="F9">
        <v>5</v>
      </c>
      <c r="G9" t="s">
        <v>13</v>
      </c>
      <c r="H9" s="3">
        <v>92.35</v>
      </c>
      <c r="J9">
        <v>5</v>
      </c>
      <c r="K9" s="3">
        <v>17873.830000000002</v>
      </c>
      <c r="L9" s="3">
        <v>53621.48</v>
      </c>
      <c r="M9" s="3">
        <v>80432.7</v>
      </c>
      <c r="N9" s="3">
        <v>100000000</v>
      </c>
      <c r="O9" s="5">
        <v>1.63181</v>
      </c>
      <c r="P9" s="5">
        <v>0.62163000000000002</v>
      </c>
    </row>
    <row r="10" spans="1:16">
      <c r="A10" s="4">
        <v>3.5</v>
      </c>
      <c r="B10" s="2">
        <v>1.0660000000000001</v>
      </c>
      <c r="C10" s="3">
        <v>27887</v>
      </c>
      <c r="F10">
        <v>6</v>
      </c>
      <c r="G10" t="s">
        <v>32</v>
      </c>
      <c r="H10" s="3">
        <f>92.35+37.86</f>
        <v>130.20999999999998</v>
      </c>
      <c r="J10">
        <v>6</v>
      </c>
      <c r="K10" s="3">
        <v>19586.939999999999</v>
      </c>
      <c r="L10" s="3">
        <v>58760.81</v>
      </c>
      <c r="M10" s="3">
        <v>88141.75</v>
      </c>
      <c r="N10" s="3">
        <v>100000000</v>
      </c>
      <c r="O10" s="5">
        <v>1.48909</v>
      </c>
      <c r="P10" s="5">
        <v>0.56725999999999999</v>
      </c>
    </row>
    <row r="11" spans="1:16">
      <c r="A11" s="4">
        <v>4</v>
      </c>
      <c r="B11" s="2">
        <v>1.135</v>
      </c>
      <c r="C11" s="3">
        <v>31871</v>
      </c>
      <c r="F11">
        <v>7</v>
      </c>
      <c r="G11" t="s">
        <v>14</v>
      </c>
      <c r="H11" s="3">
        <v>50.54</v>
      </c>
      <c r="J11">
        <v>7</v>
      </c>
      <c r="K11" s="3">
        <v>21162.83</v>
      </c>
      <c r="L11" s="3">
        <v>63488.5</v>
      </c>
      <c r="M11" s="3">
        <v>95233.32</v>
      </c>
      <c r="N11" s="3">
        <v>100000000</v>
      </c>
      <c r="O11" s="5">
        <v>1.3782000000000001</v>
      </c>
      <c r="P11" s="5">
        <v>0.52502000000000004</v>
      </c>
    </row>
    <row r="12" spans="1:16">
      <c r="A12" s="4">
        <v>4.5</v>
      </c>
      <c r="B12" s="2">
        <v>1.2</v>
      </c>
      <c r="C12" s="3">
        <v>35855</v>
      </c>
      <c r="F12">
        <v>8</v>
      </c>
      <c r="G12" t="s">
        <v>15</v>
      </c>
      <c r="H12" s="3">
        <v>50.54</v>
      </c>
      <c r="J12">
        <v>8</v>
      </c>
      <c r="K12" s="3">
        <v>22630.06</v>
      </c>
      <c r="L12" s="3">
        <v>67890.19</v>
      </c>
      <c r="M12" s="3">
        <v>101835.9</v>
      </c>
      <c r="N12" s="3">
        <v>100000000</v>
      </c>
      <c r="O12" s="5">
        <v>1.2888500000000001</v>
      </c>
      <c r="P12" s="5">
        <v>0.49098000000000003</v>
      </c>
    </row>
    <row r="13" spans="1:16">
      <c r="A13" s="4" t="s">
        <v>4</v>
      </c>
      <c r="B13" s="2">
        <v>1.2</v>
      </c>
      <c r="C13" s="3">
        <v>999999999999</v>
      </c>
      <c r="F13">
        <v>9</v>
      </c>
      <c r="G13" t="s">
        <v>29</v>
      </c>
      <c r="H13" s="3">
        <v>92.35</v>
      </c>
      <c r="J13">
        <v>9</v>
      </c>
      <c r="K13" s="3">
        <v>24008.46</v>
      </c>
      <c r="L13" s="3">
        <v>72025.39</v>
      </c>
      <c r="M13" s="3">
        <v>108038.73</v>
      </c>
      <c r="N13" s="3">
        <v>100000000</v>
      </c>
      <c r="O13" s="5">
        <v>1.21485</v>
      </c>
      <c r="P13" s="5">
        <v>0.46278999999999998</v>
      </c>
    </row>
    <row r="14" spans="1:16">
      <c r="F14">
        <v>10</v>
      </c>
      <c r="G14" t="s">
        <v>31</v>
      </c>
      <c r="H14" s="3">
        <f>92.35+37.86</f>
        <v>130.20999999999998</v>
      </c>
      <c r="J14">
        <v>10</v>
      </c>
      <c r="K14" s="3">
        <v>25312.47</v>
      </c>
      <c r="L14" s="3">
        <v>75937.42</v>
      </c>
      <c r="M14" s="3">
        <v>113906.82</v>
      </c>
      <c r="N14" s="3">
        <v>100000000</v>
      </c>
      <c r="O14" s="5">
        <v>1.1522600000000001</v>
      </c>
      <c r="P14" s="5">
        <v>0.43895000000000001</v>
      </c>
    </row>
    <row r="15" spans="1:16">
      <c r="G15" t="s">
        <v>16</v>
      </c>
      <c r="H15" s="3">
        <v>50.54</v>
      </c>
    </row>
    <row r="16" spans="1:16">
      <c r="G16" t="s">
        <v>30</v>
      </c>
      <c r="H16" s="3">
        <v>63.02</v>
      </c>
    </row>
    <row r="17" spans="7:8">
      <c r="G17" t="s">
        <v>17</v>
      </c>
      <c r="H17" s="3">
        <v>113.57</v>
      </c>
    </row>
    <row r="18" spans="7:8">
      <c r="G18" t="s">
        <v>33</v>
      </c>
      <c r="H18" s="3">
        <f>113.57+37.86</f>
        <v>151.43</v>
      </c>
    </row>
    <row r="19" spans="7:8">
      <c r="G19" t="s">
        <v>18</v>
      </c>
      <c r="H19" s="3">
        <v>122.3</v>
      </c>
    </row>
    <row r="20" spans="7:8">
      <c r="G20" t="s">
        <v>34</v>
      </c>
      <c r="H20" s="3">
        <f>122.3+37.86</f>
        <v>160.16</v>
      </c>
    </row>
    <row r="21" spans="7:8">
      <c r="G21" t="s">
        <v>19</v>
      </c>
      <c r="H21" s="3">
        <v>152.26</v>
      </c>
    </row>
    <row r="22" spans="7:8">
      <c r="G22" t="s">
        <v>20</v>
      </c>
      <c r="H22" s="3">
        <v>77.38</v>
      </c>
    </row>
    <row r="23" spans="7:8">
      <c r="G23" t="s">
        <v>21</v>
      </c>
      <c r="H23" s="3">
        <v>25.17</v>
      </c>
    </row>
    <row r="24" spans="7:8">
      <c r="G24" t="s">
        <v>22</v>
      </c>
      <c r="H24" s="3">
        <v>37.86</v>
      </c>
    </row>
    <row r="25" spans="7:8">
      <c r="G25" t="s">
        <v>23</v>
      </c>
      <c r="H25" s="3">
        <v>25.17</v>
      </c>
    </row>
    <row r="26" spans="7:8">
      <c r="G26" t="s">
        <v>24</v>
      </c>
      <c r="H26" s="3">
        <v>37.86</v>
      </c>
    </row>
    <row r="27" spans="7:8">
      <c r="G27" t="s">
        <v>25</v>
      </c>
      <c r="H27" s="3">
        <v>92.35</v>
      </c>
    </row>
    <row r="28" spans="7:8">
      <c r="G28" t="s">
        <v>26</v>
      </c>
      <c r="H28" s="3">
        <v>98.59</v>
      </c>
    </row>
    <row r="29" spans="7:8">
      <c r="G29" t="s">
        <v>27</v>
      </c>
      <c r="H29" s="3">
        <v>104.83</v>
      </c>
    </row>
    <row r="30" spans="7:8">
      <c r="G30" t="s">
        <v>60</v>
      </c>
      <c r="H30" s="3">
        <v>16</v>
      </c>
    </row>
    <row r="31" spans="7:8">
      <c r="G31" t="s">
        <v>28</v>
      </c>
      <c r="H31" s="3">
        <v>18.72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CALCULADORA</vt:lpstr>
      <vt:lpstr>DADES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keywords/>
  <cp:lastModifiedBy>comaleras</cp:lastModifiedBy>
  <dcterms:created xsi:type="dcterms:W3CDTF">2020-05-21T07:55:32Z</dcterms:created>
  <dcterms:modified xsi:type="dcterms:W3CDTF">2023-05-08T14:51:00Z</dcterms:modified>
</cp:coreProperties>
</file>